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<sst xmlns="http://schemas.openxmlformats.org/spreadsheetml/2006/main" count="45" uniqueCount="26">
  <si>
    <t>不動産投資</t>
  </si>
  <si>
    <t>表面利回り</t>
  </si>
  <si>
    <t>↓入居率88%</t>
  </si>
  <si>
    <t>複利</t>
  </si>
  <si>
    <t>物件1</t>
  </si>
  <si>
    <t>購入価格</t>
  </si>
  <si>
    <t>年間収入</t>
  </si>
  <si>
    <t>利回り</t>
  </si>
  <si>
    <t>管理費</t>
  </si>
  <si>
    <t>税金</t>
  </si>
  <si>
    <t>修繕費積立</t>
  </si>
  <si>
    <t>粗利益</t>
  </si>
  <si>
    <t>資産価値</t>
  </si>
  <si>
    <t>元金</t>
  </si>
  <si>
    <t>利率(%)</t>
  </si>
  <si>
    <t>年数</t>
  </si>
  <si>
    <t>売却時</t>
  </si>
  <si>
    <t>実質利回り</t>
  </si>
  <si>
    <t>※源泉徴収20%</t>
  </si>
  <si>
    <t>←税引後総資産</t>
  </si>
  <si>
    <t>物件2</t>
  </si>
  <si>
    <t>物件3</t>
  </si>
  <si>
    <t>物件4</t>
  </si>
  <si>
    <t>累積購入費用</t>
  </si>
  <si>
    <t>資産合計</t>
  </si>
  <si>
    <t>↑諸経費込み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</si>
</sst>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">
    <font>
      <sz val="10.0"/>
      <color rgb="FF000000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2">
    <border/>
    <border>
      <bottom style="double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2" fontId="1" numFmtId="10" xfId="0" applyAlignment="1" applyFill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0" fillId="0" fontId="1" numFmtId="1" xfId="0" applyAlignment="1" applyFont="1" applyNumberFormat="1">
      <alignment horizontal="center"/>
    </xf>
    <xf borderId="0" fillId="3" fontId="1" numFmtId="2" xfId="0" applyAlignment="1" applyFill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4" fontId="1" numFmtId="1" xfId="0" applyAlignment="1" applyFill="1" applyFont="1" applyNumberFormat="1">
      <alignment horizontal="center"/>
    </xf>
    <xf borderId="0" fillId="5" fontId="1" numFmtId="1" xfId="0" applyAlignment="1" applyFill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3" max="18" width="11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2"/>
      <c r="B2" s="2" t="s">
        <v>0</v>
      </c>
      <c r="C2" s="2" t="s">
        <v>1</v>
      </c>
      <c r="D2" s="3">
        <v>0.085</v>
      </c>
      <c r="E2" s="2" t="s">
        <v>2</v>
      </c>
      <c r="F2" s="1"/>
      <c r="G2" s="1"/>
      <c r="H2" s="1"/>
      <c r="I2" s="1"/>
      <c r="J2" s="1"/>
      <c r="K2" s="1"/>
      <c r="L2" s="1"/>
      <c r="M2" s="2"/>
      <c r="O2" s="2" t="s">
        <v>3</v>
      </c>
      <c r="P2" s="1"/>
      <c r="Q2" s="1"/>
      <c r="R2" s="1"/>
      <c r="S2" s="1"/>
    </row>
    <row r="3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M3" s="2"/>
      <c r="O3" s="2" t="s">
        <v>13</v>
      </c>
      <c r="P3" s="1"/>
      <c r="Q3" s="1"/>
      <c r="R3" s="1"/>
      <c r="S3" s="1"/>
    </row>
    <row r="4">
      <c r="A4" s="1"/>
      <c r="B4" s="1"/>
      <c r="C4" s="2">
        <v>4000.0</v>
      </c>
      <c r="D4" s="1">
        <f>C4*E4/100</f>
        <v>300</v>
      </c>
      <c r="E4" s="2">
        <v>7.5</v>
      </c>
      <c r="F4" s="2">
        <f>D4*0.05</f>
        <v>15</v>
      </c>
      <c r="G4" s="2">
        <v>20.0</v>
      </c>
      <c r="H4" s="2">
        <v>50.0</v>
      </c>
      <c r="I4" s="1">
        <f>D4-sum(E4:H4)</f>
        <v>207.5</v>
      </c>
      <c r="J4" s="2">
        <v>4000.0</v>
      </c>
      <c r="K4" s="1"/>
      <c r="L4" s="1"/>
      <c r="M4" s="2"/>
      <c r="O4" s="2">
        <v>4000.0</v>
      </c>
      <c r="P4" s="1"/>
      <c r="Q4" s="1"/>
      <c r="R4" s="1"/>
      <c r="S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O5" s="2" t="s">
        <v>14</v>
      </c>
      <c r="P5" s="1"/>
      <c r="Q5" s="1"/>
      <c r="R5" s="1"/>
      <c r="S5" s="1"/>
    </row>
    <row r="6">
      <c r="A6" s="2"/>
      <c r="B6" s="4" t="s">
        <v>15</v>
      </c>
      <c r="C6" s="5"/>
      <c r="D6" s="5"/>
      <c r="E6" s="5"/>
      <c r="F6" s="5"/>
      <c r="G6" s="5"/>
      <c r="H6" s="5"/>
      <c r="I6" s="5" t="s">
        <v>11</v>
      </c>
      <c r="J6" s="5" t="s">
        <v>12</v>
      </c>
      <c r="K6" s="4" t="s">
        <v>16</v>
      </c>
      <c r="L6" s="4" t="s">
        <v>17</v>
      </c>
      <c r="M6" s="2"/>
      <c r="N6" s="6" t="s">
        <v>15</v>
      </c>
      <c r="O6" s="4">
        <v>3.0</v>
      </c>
      <c r="P6" s="4">
        <v>4.0</v>
      </c>
      <c r="Q6" s="4">
        <v>5.0</v>
      </c>
      <c r="R6" s="4">
        <v>6.0</v>
      </c>
      <c r="S6" s="4">
        <v>7.0</v>
      </c>
    </row>
    <row r="7">
      <c r="A7" s="2"/>
      <c r="B7" s="2">
        <v>1.0</v>
      </c>
      <c r="C7" s="1"/>
      <c r="D7" s="1">
        <f t="shared" ref="D7:D13" si="2">$D$4*B7</f>
        <v>300</v>
      </c>
      <c r="E7" s="1"/>
      <c r="F7" s="1"/>
      <c r="G7" s="1"/>
      <c r="H7" s="1"/>
      <c r="I7" s="7">
        <f t="shared" ref="I7:I13" si="3">$I$4*B7</f>
        <v>207.5</v>
      </c>
      <c r="J7" s="7">
        <f t="shared" ref="J7:J13" si="4">$J$4*(100-B7)/100</f>
        <v>3960</v>
      </c>
      <c r="K7" s="7">
        <f t="shared" ref="K7:K13" si="5">J7+I7</f>
        <v>4167.5</v>
      </c>
      <c r="L7" s="8">
        <f>K7/$C$4*100-100</f>
        <v>4.1875</v>
      </c>
      <c r="M7" s="9"/>
      <c r="N7" s="10">
        <v>1.0</v>
      </c>
      <c r="O7" s="7">
        <f t="shared" ref="O7:S7" si="1">(($O$4*((1+O$6/100)^$B7))-4000)*0.8+$O$4</f>
        <v>4096</v>
      </c>
      <c r="P7" s="7">
        <f t="shared" si="1"/>
        <v>4128</v>
      </c>
      <c r="Q7" s="7">
        <f t="shared" si="1"/>
        <v>4160</v>
      </c>
      <c r="R7" s="7">
        <f t="shared" si="1"/>
        <v>4192</v>
      </c>
      <c r="S7" s="7">
        <f t="shared" si="1"/>
        <v>4224</v>
      </c>
    </row>
    <row r="8">
      <c r="A8" s="2"/>
      <c r="B8" s="2">
        <v>3.0</v>
      </c>
      <c r="C8" s="1"/>
      <c r="D8" s="1">
        <f t="shared" si="2"/>
        <v>900</v>
      </c>
      <c r="E8" s="1"/>
      <c r="F8" s="1"/>
      <c r="G8" s="1"/>
      <c r="H8" s="1"/>
      <c r="I8" s="7">
        <f t="shared" si="3"/>
        <v>622.5</v>
      </c>
      <c r="J8" s="7">
        <f t="shared" si="4"/>
        <v>3880</v>
      </c>
      <c r="K8" s="7">
        <f t="shared" si="5"/>
        <v>4502.5</v>
      </c>
      <c r="L8" s="1"/>
      <c r="M8" s="9"/>
      <c r="N8" s="2">
        <v>3.0</v>
      </c>
      <c r="O8" s="7">
        <f t="shared" ref="O8:S8" si="6">(($O$4*((1+O$6/100)^$B8))-4000)*0.8+$O$4</f>
        <v>4296.7264</v>
      </c>
      <c r="P8" s="7">
        <f t="shared" si="6"/>
        <v>4399.5648</v>
      </c>
      <c r="Q8" s="7">
        <f t="shared" si="6"/>
        <v>4504.4</v>
      </c>
      <c r="R8" s="7">
        <f t="shared" si="6"/>
        <v>4611.2512</v>
      </c>
      <c r="S8" s="7">
        <f t="shared" si="6"/>
        <v>4720.1376</v>
      </c>
    </row>
    <row r="9">
      <c r="A9" s="2"/>
      <c r="B9" s="2">
        <v>5.0</v>
      </c>
      <c r="C9" s="1"/>
      <c r="D9" s="1">
        <f t="shared" si="2"/>
        <v>1500</v>
      </c>
      <c r="E9" s="1"/>
      <c r="F9" s="1"/>
      <c r="G9" s="1"/>
      <c r="H9" s="1"/>
      <c r="I9" s="7">
        <f t="shared" si="3"/>
        <v>1037.5</v>
      </c>
      <c r="J9" s="7">
        <f t="shared" si="4"/>
        <v>3800</v>
      </c>
      <c r="K9" s="7">
        <f t="shared" si="5"/>
        <v>4837.5</v>
      </c>
      <c r="L9" s="1"/>
      <c r="M9" s="9"/>
      <c r="N9" s="10">
        <v>5.0</v>
      </c>
      <c r="O9" s="7">
        <f t="shared" ref="O9:S9" si="7">(($O$4*((1+O$6/100)^$B9))-4000)*0.8+$O$4</f>
        <v>4509.677038</v>
      </c>
      <c r="P9" s="7">
        <f t="shared" si="7"/>
        <v>4693.289288</v>
      </c>
      <c r="Q9" s="7">
        <f t="shared" si="7"/>
        <v>4884.101</v>
      </c>
      <c r="R9" s="7">
        <f t="shared" si="7"/>
        <v>5082.321848</v>
      </c>
      <c r="S9" s="7">
        <f t="shared" si="7"/>
        <v>5288.165538</v>
      </c>
    </row>
    <row r="10">
      <c r="A10" s="2"/>
      <c r="B10" s="2">
        <v>10.0</v>
      </c>
      <c r="C10" s="1"/>
      <c r="D10" s="1">
        <f t="shared" si="2"/>
        <v>3000</v>
      </c>
      <c r="E10" s="1"/>
      <c r="F10" s="1"/>
      <c r="G10" s="1"/>
      <c r="H10" s="1"/>
      <c r="I10" s="7">
        <f t="shared" si="3"/>
        <v>2075</v>
      </c>
      <c r="J10" s="7">
        <f t="shared" si="4"/>
        <v>3600</v>
      </c>
      <c r="K10" s="7">
        <f t="shared" si="5"/>
        <v>5675</v>
      </c>
      <c r="L10" s="1"/>
      <c r="M10" s="9"/>
      <c r="N10" s="10">
        <v>10.0</v>
      </c>
      <c r="O10" s="7">
        <f t="shared" ref="O10:S10" si="8">(($O$4*((1+O$6/100)^$B10))-4000)*0.8+$O$4</f>
        <v>5100.532414</v>
      </c>
      <c r="P10" s="7">
        <f t="shared" si="8"/>
        <v>5536.781712</v>
      </c>
      <c r="Q10" s="7">
        <f t="shared" si="8"/>
        <v>6012.462806</v>
      </c>
      <c r="R10" s="7">
        <f t="shared" si="8"/>
        <v>6530.712629</v>
      </c>
      <c r="S10" s="7">
        <f t="shared" si="8"/>
        <v>7094.884343</v>
      </c>
    </row>
    <row r="11">
      <c r="A11" s="2"/>
      <c r="B11" s="2">
        <v>15.0</v>
      </c>
      <c r="C11" s="1"/>
      <c r="D11" s="1">
        <f t="shared" si="2"/>
        <v>4500</v>
      </c>
      <c r="E11" s="1"/>
      <c r="F11" s="1"/>
      <c r="G11" s="1"/>
      <c r="H11" s="1"/>
      <c r="I11" s="7">
        <f t="shared" si="3"/>
        <v>3112.5</v>
      </c>
      <c r="J11" s="7">
        <f t="shared" si="4"/>
        <v>3400</v>
      </c>
      <c r="K11" s="7">
        <f t="shared" si="5"/>
        <v>6512.5</v>
      </c>
      <c r="L11" s="1"/>
      <c r="M11" s="9"/>
      <c r="N11" s="10">
        <v>15.0</v>
      </c>
      <c r="O11" s="7">
        <f t="shared" ref="O11:S11" si="9">(($O$4*((1+O$6/100)^$B11))-4000)*0.8+$O$4</f>
        <v>5785.495733</v>
      </c>
      <c r="P11" s="7">
        <f t="shared" si="9"/>
        <v>6563.019218</v>
      </c>
      <c r="Q11" s="7">
        <f t="shared" si="9"/>
        <v>7452.570174</v>
      </c>
      <c r="R11" s="7">
        <f t="shared" si="9"/>
        <v>8468.986218</v>
      </c>
      <c r="S11" s="7">
        <f t="shared" si="9"/>
        <v>9628.90093</v>
      </c>
    </row>
    <row r="12">
      <c r="A12" s="2"/>
      <c r="B12" s="2">
        <v>20.0</v>
      </c>
      <c r="C12" s="1"/>
      <c r="D12" s="1">
        <f t="shared" si="2"/>
        <v>6000</v>
      </c>
      <c r="E12" s="1"/>
      <c r="F12" s="1"/>
      <c r="G12" s="1"/>
      <c r="H12" s="1"/>
      <c r="I12" s="7">
        <f t="shared" si="3"/>
        <v>4150</v>
      </c>
      <c r="J12" s="7">
        <f t="shared" si="4"/>
        <v>3200</v>
      </c>
      <c r="K12" s="7">
        <f t="shared" si="5"/>
        <v>7350</v>
      </c>
      <c r="L12" s="1"/>
      <c r="M12" s="9"/>
      <c r="N12" s="10">
        <v>20.0</v>
      </c>
      <c r="O12" s="7">
        <f t="shared" ref="O12:S12" si="10">(($O$4*((1+O$6/100)^$B12))-4000)*0.8+$O$4</f>
        <v>6579.555951</v>
      </c>
      <c r="P12" s="7">
        <f t="shared" si="10"/>
        <v>7811.594058</v>
      </c>
      <c r="Q12" s="7">
        <f t="shared" si="10"/>
        <v>9290.552656</v>
      </c>
      <c r="R12" s="7">
        <f t="shared" si="10"/>
        <v>11062.83351</v>
      </c>
      <c r="S12" s="7">
        <f t="shared" si="10"/>
        <v>13182.99028</v>
      </c>
      <c r="T12" s="11" t="s">
        <v>18</v>
      </c>
    </row>
    <row r="13">
      <c r="A13" s="2"/>
      <c r="B13" s="2">
        <v>25.0</v>
      </c>
      <c r="C13" s="1"/>
      <c r="D13" s="1">
        <f t="shared" si="2"/>
        <v>7500</v>
      </c>
      <c r="E13" s="1"/>
      <c r="F13" s="1"/>
      <c r="G13" s="1"/>
      <c r="H13" s="1"/>
      <c r="I13" s="7">
        <f t="shared" si="3"/>
        <v>5187.5</v>
      </c>
      <c r="J13" s="7">
        <f t="shared" si="4"/>
        <v>3000</v>
      </c>
      <c r="K13" s="12">
        <f t="shared" si="5"/>
        <v>8187.5</v>
      </c>
      <c r="L13" s="1"/>
      <c r="M13" s="9"/>
      <c r="N13" s="10">
        <v>25.0</v>
      </c>
      <c r="O13" s="12">
        <f t="shared" ref="O13:S13" si="11">(($O$4*((1+O$6/100)^$B13))-4000)*0.8+$O$4</f>
        <v>7500.089375</v>
      </c>
      <c r="P13" s="12">
        <f t="shared" si="11"/>
        <v>9330.676261</v>
      </c>
      <c r="Q13" s="12">
        <f t="shared" si="11"/>
        <v>11636.33581</v>
      </c>
      <c r="R13" s="12">
        <f t="shared" si="11"/>
        <v>14533.9863</v>
      </c>
      <c r="S13" s="12">
        <f t="shared" si="11"/>
        <v>18167.78445</v>
      </c>
      <c r="T13" s="11" t="s">
        <v>19</v>
      </c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>
      <c r="A17" s="2"/>
      <c r="B17" s="2" t="s">
        <v>20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M17" s="1"/>
      <c r="N17" s="6" t="s">
        <v>15</v>
      </c>
      <c r="O17" s="4" t="s">
        <v>4</v>
      </c>
      <c r="P17" s="4" t="s">
        <v>20</v>
      </c>
      <c r="Q17" s="4" t="s">
        <v>21</v>
      </c>
      <c r="R17" s="4" t="s">
        <v>22</v>
      </c>
      <c r="S17" s="4" t="s">
        <v>23</v>
      </c>
      <c r="T17" s="4" t="s">
        <v>24</v>
      </c>
    </row>
    <row r="18">
      <c r="A18" s="1"/>
      <c r="B18" s="1"/>
      <c r="C18" s="2">
        <v>1500.0</v>
      </c>
      <c r="D18" s="1">
        <f>C18*E18/100</f>
        <v>112.5</v>
      </c>
      <c r="E18" s="2">
        <v>7.5</v>
      </c>
      <c r="F18" s="2">
        <f>D18*0.05</f>
        <v>5.625</v>
      </c>
      <c r="G18" s="2">
        <v>10.0</v>
      </c>
      <c r="H18" s="2">
        <v>25.0</v>
      </c>
      <c r="I18" s="1">
        <f>D18-sum(E18:H18)</f>
        <v>64.375</v>
      </c>
      <c r="J18" s="2">
        <v>1500.0</v>
      </c>
      <c r="K18" s="1"/>
      <c r="L18" s="1"/>
      <c r="M18" s="1"/>
      <c r="N18" s="10">
        <v>1.0</v>
      </c>
      <c r="O18" s="7">
        <v>4167.5</v>
      </c>
      <c r="P18" s="7"/>
      <c r="Q18" s="7"/>
      <c r="R18" s="7"/>
      <c r="S18" s="2">
        <v>-200.0</v>
      </c>
      <c r="T18" s="7">
        <f t="shared" ref="T18:T23" si="12">sum(O18:S18)</f>
        <v>3967.5</v>
      </c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>
        <v>5.0</v>
      </c>
      <c r="O19" s="7">
        <v>4837.5</v>
      </c>
      <c r="P19" s="7">
        <v>1549.375</v>
      </c>
      <c r="Q19" s="7"/>
      <c r="R19" s="7"/>
      <c r="S19" s="2">
        <v>-1800.0</v>
      </c>
      <c r="T19" s="7">
        <f t="shared" si="12"/>
        <v>4586.875</v>
      </c>
    </row>
    <row r="20">
      <c r="A20" s="2"/>
      <c r="B20" s="4" t="s">
        <v>15</v>
      </c>
      <c r="C20" s="5"/>
      <c r="D20" s="5"/>
      <c r="E20" s="5"/>
      <c r="F20" s="5"/>
      <c r="G20" s="5"/>
      <c r="H20" s="5"/>
      <c r="I20" s="5" t="s">
        <v>11</v>
      </c>
      <c r="J20" s="5" t="s">
        <v>12</v>
      </c>
      <c r="K20" s="4" t="s">
        <v>16</v>
      </c>
      <c r="L20" s="4" t="s">
        <v>17</v>
      </c>
      <c r="M20" s="1"/>
      <c r="N20" s="10">
        <v>10.0</v>
      </c>
      <c r="O20" s="7">
        <v>5675.0</v>
      </c>
      <c r="P20" s="7">
        <v>1746.875</v>
      </c>
      <c r="Q20" s="7">
        <v>1549.375</v>
      </c>
      <c r="R20" s="7"/>
      <c r="S20" s="2">
        <f t="shared" ref="S20:S21" si="13">S19-1600</f>
        <v>-3400</v>
      </c>
      <c r="T20" s="7">
        <f t="shared" si="12"/>
        <v>5571.25</v>
      </c>
    </row>
    <row r="21">
      <c r="A21" s="2"/>
      <c r="B21" s="2">
        <v>1.0</v>
      </c>
      <c r="C21" s="1"/>
      <c r="D21" s="1">
        <f t="shared" ref="D21:D27" si="14">$D$18*B21</f>
        <v>112.5</v>
      </c>
      <c r="E21" s="1"/>
      <c r="F21" s="1"/>
      <c r="G21" s="1"/>
      <c r="H21" s="1"/>
      <c r="I21" s="7">
        <f t="shared" ref="I21:I27" si="15">$I$18*B21</f>
        <v>64.375</v>
      </c>
      <c r="J21" s="7">
        <f t="shared" ref="J21:J27" si="16">$J$18*(100-B21)/100</f>
        <v>1485</v>
      </c>
      <c r="K21" s="7">
        <f t="shared" ref="K21:K27" si="17">J21+I21</f>
        <v>1549.375</v>
      </c>
      <c r="L21" s="8">
        <f>K21/$C$18*100-100</f>
        <v>3.291666667</v>
      </c>
      <c r="M21" s="1"/>
      <c r="N21" s="10">
        <v>15.0</v>
      </c>
      <c r="O21" s="7">
        <v>6512.5</v>
      </c>
      <c r="P21" s="7">
        <v>1993.75</v>
      </c>
      <c r="Q21" s="7">
        <v>1746.875</v>
      </c>
      <c r="R21" s="7">
        <v>1549.375</v>
      </c>
      <c r="S21" s="2">
        <f t="shared" si="13"/>
        <v>-5000</v>
      </c>
      <c r="T21" s="7">
        <f t="shared" si="12"/>
        <v>6802.5</v>
      </c>
    </row>
    <row r="22">
      <c r="A22" s="2"/>
      <c r="B22" s="2">
        <v>3.0</v>
      </c>
      <c r="C22" s="1"/>
      <c r="D22" s="1">
        <f t="shared" si="14"/>
        <v>337.5</v>
      </c>
      <c r="E22" s="1"/>
      <c r="F22" s="1"/>
      <c r="G22" s="1"/>
      <c r="H22" s="1"/>
      <c r="I22" s="7">
        <f t="shared" si="15"/>
        <v>193.125</v>
      </c>
      <c r="J22" s="7">
        <f t="shared" si="16"/>
        <v>1455</v>
      </c>
      <c r="K22" s="7">
        <f t="shared" si="17"/>
        <v>1648.125</v>
      </c>
      <c r="L22" s="1"/>
      <c r="M22" s="1"/>
      <c r="N22" s="10">
        <v>20.0</v>
      </c>
      <c r="O22" s="7">
        <v>7350.0</v>
      </c>
      <c r="P22" s="7">
        <v>2240.625</v>
      </c>
      <c r="Q22" s="7">
        <v>1993.75</v>
      </c>
      <c r="R22" s="7">
        <v>1746.875</v>
      </c>
      <c r="S22" s="2">
        <v>-5000.0</v>
      </c>
      <c r="T22" s="7">
        <f t="shared" si="12"/>
        <v>8331.25</v>
      </c>
    </row>
    <row r="23">
      <c r="A23" s="2"/>
      <c r="B23" s="2">
        <v>5.0</v>
      </c>
      <c r="C23" s="1"/>
      <c r="D23" s="1">
        <f t="shared" si="14"/>
        <v>562.5</v>
      </c>
      <c r="E23" s="1"/>
      <c r="F23" s="1"/>
      <c r="G23" s="1"/>
      <c r="H23" s="1"/>
      <c r="I23" s="7">
        <f t="shared" si="15"/>
        <v>321.875</v>
      </c>
      <c r="J23" s="7">
        <f t="shared" si="16"/>
        <v>1425</v>
      </c>
      <c r="K23" s="7">
        <f t="shared" si="17"/>
        <v>1746.875</v>
      </c>
      <c r="L23" s="1"/>
      <c r="M23" s="1"/>
      <c r="N23" s="10">
        <v>25.0</v>
      </c>
      <c r="O23" s="7">
        <v>8187.5</v>
      </c>
      <c r="P23" s="7">
        <v>2487.5</v>
      </c>
      <c r="Q23" s="7">
        <v>2240.625</v>
      </c>
      <c r="R23" s="7">
        <v>1993.75</v>
      </c>
      <c r="S23" s="2">
        <v>-5000.0</v>
      </c>
      <c r="T23" s="13">
        <f t="shared" si="12"/>
        <v>9909.375</v>
      </c>
    </row>
    <row r="24">
      <c r="A24" s="2"/>
      <c r="B24" s="2">
        <v>10.0</v>
      </c>
      <c r="C24" s="1"/>
      <c r="D24" s="1">
        <f t="shared" si="14"/>
        <v>1125</v>
      </c>
      <c r="E24" s="1"/>
      <c r="F24" s="1"/>
      <c r="G24" s="1"/>
      <c r="H24" s="1"/>
      <c r="I24" s="7">
        <f t="shared" si="15"/>
        <v>643.75</v>
      </c>
      <c r="J24" s="7">
        <f t="shared" si="16"/>
        <v>1350</v>
      </c>
      <c r="K24" s="7">
        <f t="shared" si="17"/>
        <v>1993.75</v>
      </c>
      <c r="L24" s="1"/>
      <c r="M24" s="1"/>
      <c r="N24" s="1"/>
      <c r="O24" s="1"/>
      <c r="S24" s="2" t="s">
        <v>25</v>
      </c>
      <c r="T24" s="1"/>
    </row>
    <row r="25">
      <c r="A25" s="2"/>
      <c r="B25" s="2">
        <v>15.0</v>
      </c>
      <c r="C25" s="1"/>
      <c r="D25" s="1">
        <f t="shared" si="14"/>
        <v>1687.5</v>
      </c>
      <c r="E25" s="1"/>
      <c r="F25" s="1"/>
      <c r="G25" s="1"/>
      <c r="H25" s="1"/>
      <c r="I25" s="7">
        <f t="shared" si="15"/>
        <v>965.625</v>
      </c>
      <c r="J25" s="7">
        <f t="shared" si="16"/>
        <v>1275</v>
      </c>
      <c r="K25" s="7">
        <f t="shared" si="17"/>
        <v>2240.625</v>
      </c>
      <c r="L25" s="1"/>
      <c r="M25" s="1"/>
      <c r="N25" s="1"/>
      <c r="O25" s="1"/>
      <c r="P25" s="1"/>
      <c r="S25" s="1"/>
      <c r="T25" s="1"/>
    </row>
    <row r="26">
      <c r="A26" s="2"/>
      <c r="B26" s="2">
        <v>20.0</v>
      </c>
      <c r="C26" s="1"/>
      <c r="D26" s="1">
        <f t="shared" si="14"/>
        <v>2250</v>
      </c>
      <c r="E26" s="1"/>
      <c r="F26" s="1"/>
      <c r="G26" s="1"/>
      <c r="H26" s="1"/>
      <c r="I26" s="7">
        <f t="shared" si="15"/>
        <v>1287.5</v>
      </c>
      <c r="J26" s="7">
        <f t="shared" si="16"/>
        <v>1200</v>
      </c>
      <c r="K26" s="7">
        <f t="shared" si="17"/>
        <v>2487.5</v>
      </c>
      <c r="L26" s="1"/>
      <c r="M26" s="1"/>
      <c r="N26" s="1"/>
      <c r="O26" s="1"/>
      <c r="P26" s="1"/>
      <c r="Q26" s="1"/>
      <c r="S26" s="1"/>
      <c r="T26" s="1"/>
    </row>
    <row r="27">
      <c r="A27" s="2"/>
      <c r="B27" s="2">
        <v>25.0</v>
      </c>
      <c r="C27" s="1"/>
      <c r="D27" s="1">
        <f t="shared" si="14"/>
        <v>2812.5</v>
      </c>
      <c r="E27" s="1"/>
      <c r="F27" s="1"/>
      <c r="G27" s="1"/>
      <c r="H27" s="1"/>
      <c r="I27" s="7">
        <f t="shared" si="15"/>
        <v>1609.375</v>
      </c>
      <c r="J27" s="7">
        <f t="shared" si="16"/>
        <v>1125</v>
      </c>
      <c r="K27" s="7">
        <f t="shared" si="17"/>
        <v>2734.375</v>
      </c>
      <c r="L27" s="1"/>
      <c r="M27" s="1"/>
      <c r="N27" s="1"/>
      <c r="O27" s="1"/>
      <c r="P27" s="1"/>
      <c r="Q27" s="1"/>
      <c r="R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N31" s="10"/>
      <c r="O31" s="10"/>
      <c r="P31" s="1"/>
      <c r="Q31" s="1"/>
      <c r="R31" s="1"/>
      <c r="S31" s="2"/>
      <c r="T31" s="2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N32" s="10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N33" s="10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N34" s="10"/>
      <c r="O34" s="1"/>
      <c r="P34" s="1"/>
      <c r="Q34" s="1"/>
      <c r="R34" s="1"/>
      <c r="S34" s="2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N35" s="10"/>
      <c r="O35" s="1"/>
      <c r="P35" s="1"/>
      <c r="Q35" s="1"/>
      <c r="R35" s="1"/>
      <c r="S35" s="2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N36" s="10"/>
      <c r="O36" s="1"/>
      <c r="P36" s="1"/>
      <c r="Q36" s="1"/>
      <c r="R36" s="1"/>
      <c r="S36" s="2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N37" s="10"/>
      <c r="O37" s="1"/>
      <c r="P37" s="1"/>
      <c r="Q37" s="1"/>
      <c r="R37" s="1"/>
      <c r="S37" s="2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N38" s="10"/>
      <c r="O38" s="1"/>
      <c r="P38" s="1"/>
      <c r="Q38" s="1"/>
      <c r="R38" s="1"/>
      <c r="S38" s="2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drawing r:id="rId1"/>
</worksheet>
</file>